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606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D6" i="1"/>
  <c r="G6" i="1"/>
  <c r="D5" i="1"/>
  <c r="G5" i="1"/>
  <c r="C27" i="1"/>
  <c r="E27" i="1"/>
  <c r="C26" i="1"/>
  <c r="E26" i="1"/>
  <c r="C25" i="1"/>
  <c r="E25" i="1"/>
  <c r="D19" i="1"/>
  <c r="D18" i="1"/>
  <c r="D17" i="1"/>
  <c r="D16" i="1"/>
  <c r="E19" i="1"/>
  <c r="E18" i="1"/>
  <c r="E17" i="1"/>
  <c r="B11" i="1"/>
  <c r="B10" i="1"/>
  <c r="D4" i="1"/>
  <c r="G4" i="1"/>
  <c r="B9" i="1"/>
  <c r="F11" i="1"/>
  <c r="F10" i="1"/>
  <c r="F9" i="1"/>
  <c r="C24" i="1"/>
  <c r="E24" i="1"/>
  <c r="E16" i="1"/>
</calcChain>
</file>

<file path=xl/sharedStrings.xml><?xml version="1.0" encoding="utf-8"?>
<sst xmlns="http://schemas.openxmlformats.org/spreadsheetml/2006/main" count="46" uniqueCount="37">
  <si>
    <t>N/A</t>
  </si>
  <si>
    <t xml:space="preserve">Fuel used </t>
  </si>
  <si>
    <t>% reduction in US consumption</t>
  </si>
  <si>
    <t>2000 lbs / ton</t>
  </si>
  <si>
    <t>42 gal. / bbl</t>
  </si>
  <si>
    <t>kWh per unit fuel</t>
  </si>
  <si>
    <t>per lb</t>
  </si>
  <si>
    <t>per gallon</t>
  </si>
  <si>
    <t>per cubic ft.</t>
  </si>
  <si>
    <t>% cost increase</t>
  </si>
  <si>
    <t>% economic decrease</t>
  </si>
  <si>
    <t>PART A</t>
  </si>
  <si>
    <t>PART C-1</t>
  </si>
  <si>
    <t>PART C-2</t>
  </si>
  <si>
    <t>per ton</t>
  </si>
  <si>
    <t>per barrel</t>
  </si>
  <si>
    <t>Total kWh per fuel</t>
  </si>
  <si>
    <t>Total fuel consumed</t>
  </si>
  <si>
    <t>Fuel used</t>
  </si>
  <si>
    <t>Transmission efficiency</t>
  </si>
  <si>
    <t>Charging efficiency</t>
  </si>
  <si>
    <t>Miles per kWh</t>
  </si>
  <si>
    <t>Miles per unit fuel</t>
  </si>
  <si>
    <t>Millions of barrels consumed by  US per day</t>
  </si>
  <si>
    <t>Millions of barrels conserved by the US per day</t>
  </si>
  <si>
    <t>coal</t>
  </si>
  <si>
    <t>oil</t>
  </si>
  <si>
    <t>gas</t>
  </si>
  <si>
    <t>Original fuel unit</t>
  </si>
  <si>
    <t>New fuel unit</t>
  </si>
  <si>
    <t>Unit conversion</t>
  </si>
  <si>
    <t>Fuel unit</t>
  </si>
  <si>
    <t>kWh per new fuel unit</t>
  </si>
  <si>
    <t>Tax per gallon ($)</t>
  </si>
  <si>
    <t>Current price per barrel ($)</t>
  </si>
  <si>
    <t>Tax per barrel ($)</t>
  </si>
  <si>
    <t>New price per barrel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</si>
</sst>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Verdana"/>
    </font>
    <font>
      <sz val="11"/>
      <color indexed="8"/>
      <name val="Times"/>
    </font>
    <font>
      <b/>
      <sz val="12"/>
      <color rgb="FF0000FF"/>
      <name val="Geneva"/>
    </font>
    <font>
      <b/>
      <sz val="12"/>
      <color theme="1"/>
      <name val="Geneva"/>
    </font>
    <font>
      <sz val="12"/>
      <color theme="1"/>
      <name val="Geneva"/>
    </font>
    <font>
      <b/>
      <sz val="12"/>
      <name val="Geneva"/>
    </font>
    <font>
      <b/>
      <sz val="12"/>
      <color rgb="FF000000"/>
      <name val="Geneva"/>
    </font>
    <font>
      <sz val="11"/>
      <color theme="1"/>
      <name val="Geneva"/>
    </font>
    <font>
      <sz val="11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2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27</xdr:row>
      <xdr:rowOff>152400</xdr:rowOff>
    </xdr:from>
    <xdr:ext cx="3454400" cy="393700"/>
    <xdr:sp macro="" textlink="">
      <xdr:nvSpPr>
        <xdr:cNvPr id="3" name="TextBox 2"/>
        <xdr:cNvSpPr txBox="1"/>
      </xdr:nvSpPr>
      <xdr:spPr>
        <a:xfrm>
          <a:off x="2590800" y="5295900"/>
          <a:ext cx="3454400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 b="1" i="0">
              <a:latin typeface="Arial"/>
            </a:rPr>
            <a:t>births</a:t>
          </a:r>
          <a:r>
            <a:rPr lang="en-US" sz="2000" b="1" i="0" baseline="0">
              <a:latin typeface="Arial"/>
            </a:rPr>
            <a:t> per 1000 population</a:t>
          </a:r>
          <a:endParaRPr lang="en-US" sz="2000" b="1" i="0">
            <a:latin typeface="Arial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G23" sqref="G23"/>
    </sheetView>
  </sheetViews>
  <sheetFormatPr baseColWidth="10" defaultRowHeight="15" x14ac:dyDescent="0"/>
  <cols>
    <col min="1" max="1" width="12.5" customWidth="1"/>
    <col min="2" max="2" width="14.83203125" customWidth="1"/>
    <col min="3" max="3" width="13.33203125" customWidth="1"/>
    <col min="4" max="4" width="14" customWidth="1"/>
    <col min="5" max="5" width="16.33203125" customWidth="1"/>
    <col min="6" max="6" width="17.6640625" customWidth="1"/>
    <col min="7" max="7" width="14.1640625" customWidth="1"/>
    <col min="8" max="8" width="12" customWidth="1"/>
  </cols>
  <sheetData>
    <row r="2" spans="1:8" ht="16">
      <c r="A2" s="9" t="s">
        <v>11</v>
      </c>
    </row>
    <row r="3" spans="1:8" ht="32">
      <c r="A3" s="9" t="s">
        <v>1</v>
      </c>
      <c r="B3" s="7" t="s">
        <v>16</v>
      </c>
      <c r="C3" s="7" t="s">
        <v>17</v>
      </c>
      <c r="D3" s="8" t="s">
        <v>5</v>
      </c>
      <c r="E3" s="8" t="s">
        <v>28</v>
      </c>
      <c r="F3" s="8" t="s">
        <v>30</v>
      </c>
      <c r="G3" s="8" t="s">
        <v>32</v>
      </c>
      <c r="H3" s="8" t="s">
        <v>29</v>
      </c>
    </row>
    <row r="4" spans="1:8" ht="16">
      <c r="A4" s="12" t="s">
        <v>25</v>
      </c>
      <c r="B4" s="14">
        <v>300000000000</v>
      </c>
      <c r="C4" s="14">
        <v>160000000</v>
      </c>
      <c r="D4" s="16">
        <f>B4/C4</f>
        <v>1875</v>
      </c>
      <c r="E4" s="12" t="s">
        <v>14</v>
      </c>
      <c r="F4" s="10" t="s">
        <v>3</v>
      </c>
      <c r="G4" s="15">
        <f>D4/2000</f>
        <v>0.9375</v>
      </c>
      <c r="H4" s="12" t="s">
        <v>6</v>
      </c>
    </row>
    <row r="5" spans="1:8" ht="16">
      <c r="A5" s="12" t="s">
        <v>26</v>
      </c>
      <c r="B5" s="14">
        <v>7800000000</v>
      </c>
      <c r="C5" s="14">
        <v>13400000</v>
      </c>
      <c r="D5" s="16">
        <f t="shared" ref="D5:D6" si="0">B5/C5</f>
        <v>582.08955223880594</v>
      </c>
      <c r="E5" s="12" t="s">
        <v>15</v>
      </c>
      <c r="F5" s="10" t="s">
        <v>4</v>
      </c>
      <c r="G5" s="15">
        <f>D5/42</f>
        <v>13.859275053304904</v>
      </c>
      <c r="H5" s="12" t="s">
        <v>7</v>
      </c>
    </row>
    <row r="6" spans="1:8" ht="16">
      <c r="A6" s="12" t="s">
        <v>27</v>
      </c>
      <c r="B6" s="14">
        <v>165000000000</v>
      </c>
      <c r="C6" s="14">
        <v>1260000000000</v>
      </c>
      <c r="D6" s="16">
        <f t="shared" si="0"/>
        <v>0.13095238095238096</v>
      </c>
      <c r="E6" s="12" t="s">
        <v>8</v>
      </c>
      <c r="F6" s="11" t="s">
        <v>0</v>
      </c>
      <c r="G6" s="15">
        <f>D6</f>
        <v>0.13095238095238096</v>
      </c>
      <c r="H6" s="12" t="s">
        <v>8</v>
      </c>
    </row>
    <row r="7" spans="1:8" ht="14" customHeight="1">
      <c r="A7" s="10"/>
      <c r="G7" s="10"/>
    </row>
    <row r="8" spans="1:8" ht="32">
      <c r="A8" s="8" t="s">
        <v>18</v>
      </c>
      <c r="B8" s="8" t="s">
        <v>32</v>
      </c>
      <c r="C8" s="8" t="s">
        <v>19</v>
      </c>
      <c r="D8" s="8" t="s">
        <v>20</v>
      </c>
      <c r="E8" s="8" t="s">
        <v>21</v>
      </c>
      <c r="F8" s="8" t="s">
        <v>22</v>
      </c>
      <c r="G8" s="8" t="s">
        <v>31</v>
      </c>
    </row>
    <row r="9" spans="1:8" ht="16">
      <c r="A9" s="17" t="s">
        <v>25</v>
      </c>
      <c r="B9" s="15">
        <f>G4</f>
        <v>0.9375</v>
      </c>
      <c r="C9" s="14">
        <v>0.94</v>
      </c>
      <c r="D9" s="14">
        <v>0.81</v>
      </c>
      <c r="E9" s="14">
        <v>3.1</v>
      </c>
      <c r="F9" s="15">
        <f>B9*C9*D9*E9</f>
        <v>2.2128187500000003</v>
      </c>
      <c r="G9" s="12" t="s">
        <v>6</v>
      </c>
    </row>
    <row r="10" spans="1:8" ht="16">
      <c r="A10" s="17" t="s">
        <v>26</v>
      </c>
      <c r="B10" s="15">
        <f>G5</f>
        <v>13.859275053304904</v>
      </c>
      <c r="C10" s="14">
        <v>0.94</v>
      </c>
      <c r="D10" s="14">
        <v>0.81</v>
      </c>
      <c r="E10" s="14">
        <v>3.1</v>
      </c>
      <c r="F10" s="15">
        <f>B10*C10*D10*E10</f>
        <v>32.712601279317703</v>
      </c>
      <c r="G10" s="12" t="s">
        <v>7</v>
      </c>
    </row>
    <row r="11" spans="1:8" ht="16">
      <c r="A11" s="17" t="s">
        <v>27</v>
      </c>
      <c r="B11" s="15">
        <f>G6</f>
        <v>0.13095238095238096</v>
      </c>
      <c r="C11" s="14">
        <v>0.94</v>
      </c>
      <c r="D11" s="14">
        <v>0.81</v>
      </c>
      <c r="E11" s="14">
        <v>3.1</v>
      </c>
      <c r="F11" s="15">
        <f>B11*C11*D11*E11</f>
        <v>0.30909214285714287</v>
      </c>
      <c r="G11" s="12" t="s">
        <v>8</v>
      </c>
    </row>
    <row r="12" spans="1:8" ht="16">
      <c r="A12" s="11"/>
      <c r="B12" s="4"/>
      <c r="C12" s="4"/>
      <c r="D12" s="4"/>
      <c r="E12" s="4"/>
      <c r="F12" s="5"/>
      <c r="G12" s="10"/>
    </row>
    <row r="14" spans="1:8" ht="16">
      <c r="A14" s="9" t="s">
        <v>12</v>
      </c>
      <c r="B14" s="12"/>
      <c r="C14" s="12"/>
      <c r="D14" s="12"/>
      <c r="E14" s="12"/>
    </row>
    <row r="15" spans="1:8" ht="32">
      <c r="A15" s="8" t="s">
        <v>33</v>
      </c>
      <c r="B15" s="7" t="s">
        <v>34</v>
      </c>
      <c r="C15" s="8" t="s">
        <v>35</v>
      </c>
      <c r="D15" s="13" t="s">
        <v>9</v>
      </c>
      <c r="E15" s="13" t="s">
        <v>10</v>
      </c>
      <c r="F15" s="1"/>
    </row>
    <row r="16" spans="1:8">
      <c r="A16" s="14">
        <v>1</v>
      </c>
      <c r="B16" s="14">
        <v>94.52</v>
      </c>
      <c r="C16" s="14">
        <f>A16*19</f>
        <v>19</v>
      </c>
      <c r="D16" s="15">
        <f>100*C16/B16</f>
        <v>20.101565806178588</v>
      </c>
      <c r="E16" s="15">
        <f>(D16/10)*0.075</f>
        <v>0.15076174354633942</v>
      </c>
    </row>
    <row r="17" spans="1:6">
      <c r="A17" s="14">
        <v>2</v>
      </c>
      <c r="B17" s="14">
        <v>94.52</v>
      </c>
      <c r="C17" s="14">
        <f t="shared" ref="C17:C19" si="1">A17*19</f>
        <v>38</v>
      </c>
      <c r="D17" s="15">
        <f>100*C17/B17</f>
        <v>40.203131612357176</v>
      </c>
      <c r="E17" s="15">
        <f t="shared" ref="E17:E19" si="2">(D17/10)*0.075</f>
        <v>0.30152348709267884</v>
      </c>
    </row>
    <row r="18" spans="1:6">
      <c r="A18" s="14">
        <v>3</v>
      </c>
      <c r="B18" s="14">
        <v>94.52</v>
      </c>
      <c r="C18" s="14">
        <f t="shared" si="1"/>
        <v>57</v>
      </c>
      <c r="D18" s="15">
        <f>100*C18/B18</f>
        <v>60.30469741853576</v>
      </c>
      <c r="E18" s="15">
        <f t="shared" si="2"/>
        <v>0.45228523063901815</v>
      </c>
    </row>
    <row r="19" spans="1:6">
      <c r="A19" s="14">
        <v>4</v>
      </c>
      <c r="B19" s="14">
        <v>94.52</v>
      </c>
      <c r="C19" s="14">
        <f t="shared" si="1"/>
        <v>76</v>
      </c>
      <c r="D19" s="15">
        <f>100*C19/B19</f>
        <v>80.406263224714351</v>
      </c>
      <c r="E19" s="15">
        <f t="shared" si="2"/>
        <v>0.60304697418535769</v>
      </c>
    </row>
    <row r="20" spans="1:6">
      <c r="D20" s="2"/>
      <c r="E20" s="2"/>
    </row>
    <row r="22" spans="1:6" ht="16">
      <c r="A22" s="9" t="s">
        <v>13</v>
      </c>
    </row>
    <row r="23" spans="1:6" ht="80">
      <c r="A23" s="7" t="s">
        <v>23</v>
      </c>
      <c r="B23" s="8" t="s">
        <v>2</v>
      </c>
      <c r="C23" s="8" t="s">
        <v>24</v>
      </c>
      <c r="D23" s="7" t="s">
        <v>34</v>
      </c>
      <c r="E23" s="8" t="s">
        <v>36</v>
      </c>
      <c r="F23" s="1"/>
    </row>
    <row r="24" spans="1:6" ht="16" customHeight="1">
      <c r="A24" s="14">
        <v>18.5</v>
      </c>
      <c r="B24" s="15">
        <v>10</v>
      </c>
      <c r="C24" s="15">
        <f>A24*B24/100</f>
        <v>1.85</v>
      </c>
      <c r="D24" s="14">
        <v>94.52</v>
      </c>
      <c r="E24" s="15">
        <f>D24-C24*4</f>
        <v>87.11999999999999</v>
      </c>
    </row>
    <row r="25" spans="1:6" ht="16" customHeight="1">
      <c r="A25" s="14">
        <v>18.5</v>
      </c>
      <c r="B25" s="15">
        <v>20</v>
      </c>
      <c r="C25" s="15">
        <f t="shared" ref="C25:C27" si="3">A25*B25/100</f>
        <v>3.7</v>
      </c>
      <c r="D25" s="14">
        <v>94.52</v>
      </c>
      <c r="E25" s="15">
        <f t="shared" ref="E25:E27" si="4">D25-C25*4</f>
        <v>79.72</v>
      </c>
    </row>
    <row r="26" spans="1:6" ht="16" customHeight="1">
      <c r="A26" s="14">
        <v>18.5</v>
      </c>
      <c r="B26" s="15">
        <v>40</v>
      </c>
      <c r="C26" s="15">
        <f t="shared" si="3"/>
        <v>7.4</v>
      </c>
      <c r="D26" s="14">
        <v>94.52</v>
      </c>
      <c r="E26" s="15">
        <f t="shared" si="4"/>
        <v>64.919999999999987</v>
      </c>
    </row>
    <row r="27" spans="1:6" ht="16" customHeight="1">
      <c r="A27" s="14">
        <v>18.5</v>
      </c>
      <c r="B27" s="15">
        <v>60</v>
      </c>
      <c r="C27" s="15">
        <f t="shared" si="3"/>
        <v>11.1</v>
      </c>
      <c r="D27" s="14">
        <v>94.52</v>
      </c>
      <c r="E27" s="15">
        <f t="shared" si="4"/>
        <v>50.12</v>
      </c>
    </row>
    <row r="28" spans="1:6">
      <c r="A28" s="2"/>
      <c r="B28" s="2"/>
      <c r="C28" s="2"/>
      <c r="D28" s="2"/>
      <c r="E28" s="2"/>
    </row>
    <row r="29" spans="1:6">
      <c r="A29" s="2"/>
      <c r="B29" s="2"/>
      <c r="C29" s="2"/>
      <c r="D29" s="2"/>
      <c r="E29" s="2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E34" s="6"/>
    </row>
  </sheetData>
  <phoneticPr fontId="3" type="noConversion"/>
  <pageMargins left="0.75" right="0.75" top="1" bottom="1" header="0.5" footer="0.5"/>
  <pageSetup orientation="portrait" horizontalDpi="4294967292" verticalDpi="4294967292"/>
  <headerFooter>
    <oddHeader>Page &amp;P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1" workbookViewId="0">
      <selection activeCell="T37" sqref="T37"/>
    </sheetView>
  </sheetViews>
  <sheetFormatPr baseColWidth="10" defaultRowHeight="15" x14ac:dyDescent="0"/>
  <sheetData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baseColWidth="10" defaultRowHeight="15" x14ac:dyDescent="0"/>
  <cols>
    <col min="15" max="15" width="26.6640625" customWidth="1"/>
    <col min="16" max="16" width="32.33203125" customWidth="1"/>
    <col min="17" max="17" width="35.1640625" customWidth="1"/>
  </cols>
  <sheetData/>
  <phoneticPr fontId="3" type="noConversion"/>
  <pageMargins left="0.75" right="0.75" top="1" bottom="1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Chaves</dc:creator>
  <cp:lastModifiedBy>Antonio Chaves</cp:lastModifiedBy>
  <cp:lastPrinted>2014-05-04T22:16:49Z</cp:lastPrinted>
  <dcterms:created xsi:type="dcterms:W3CDTF">2014-04-23T00:18:56Z</dcterms:created>
  <dcterms:modified xsi:type="dcterms:W3CDTF">2014-09-11T00:38:36Z</dcterms:modified>
</cp:coreProperties>
</file>